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4年度\1.各種書式・方針\4_願書\1.Excel願書\春\"/>
    </mc:Choice>
  </mc:AlternateContent>
  <xr:revisionPtr revIDLastSave="0" documentId="13_ncr:1_{003417A8-2285-413D-A2E2-281EFA1B43D3}" xr6:coauthVersionLast="36" xr6:coauthVersionMax="36" xr10:uidLastSave="{00000000-0000-0000-0000-000000000000}"/>
  <bookViews>
    <workbookView xWindow="0" yWindow="0" windowWidth="19200" windowHeight="11790" xr2:uid="{00000000-000D-0000-FFFF-FFFF00000000}"/>
  </bookViews>
  <sheets>
    <sheet name="指導者" sheetId="1" r:id="rId1"/>
    <sheet name="諸税計算シート" sheetId="2" r:id="rId2"/>
  </sheets>
  <definedNames>
    <definedName name="_xlnm.Print_Area" localSheetId="0">指導者!$A$1:$I$48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45" i="1" l="1"/>
  <c r="D4" i="2" l="1"/>
  <c r="F4" i="2" s="1"/>
  <c r="F41" i="1" l="1"/>
  <c r="H41" i="1" s="1"/>
  <c r="F39" i="1"/>
  <c r="E39" i="1" s="1"/>
  <c r="F37" i="1"/>
  <c r="H37" i="1" s="1"/>
  <c r="F35" i="1"/>
  <c r="H35" i="1" s="1"/>
  <c r="F33" i="1"/>
  <c r="H33" i="1" s="1"/>
  <c r="F31" i="1"/>
  <c r="E31" i="1" s="1"/>
  <c r="F29" i="1"/>
  <c r="H29" i="1" s="1"/>
  <c r="F27" i="1"/>
  <c r="H27" i="1" s="1"/>
  <c r="F25" i="1"/>
  <c r="H25" i="1" s="1"/>
  <c r="F23" i="1"/>
  <c r="E23" i="1" s="1"/>
  <c r="F21" i="1"/>
  <c r="E21" i="1" s="1"/>
  <c r="E27" i="1" l="1"/>
  <c r="E33" i="1"/>
  <c r="E41" i="1"/>
  <c r="E37" i="1"/>
  <c r="E25" i="1"/>
  <c r="E35" i="1"/>
  <c r="E29" i="1"/>
  <c r="H23" i="1"/>
  <c r="H31" i="1"/>
  <c r="H39" i="1"/>
  <c r="H43" i="1" l="1"/>
  <c r="H46" i="1" s="1"/>
</calcChain>
</file>

<file path=xl/sharedStrings.xml><?xml version="1.0" encoding="utf-8"?>
<sst xmlns="http://schemas.openxmlformats.org/spreadsheetml/2006/main" count="52" uniqueCount="43">
  <si>
    <t>指導者氏名</t>
  </si>
  <si>
    <t>フリガナ</t>
  </si>
  <si>
    <t xml:space="preserve">  　　100,000円（手取り額） ÷ 0.8979= 111,370円（＊諸税込の支払総額）</t>
  </si>
  <si>
    <t>　　　111,370円（諸税込の支払総額）-100,000円（手取り額）＝11,370円（諸税）</t>
  </si>
  <si>
    <t>　　　　【指導者への支払いイメージ図】</t>
    <phoneticPr fontId="3"/>
  </si>
  <si>
    <t xml:space="preserve"> </t>
  </si>
  <si>
    <r>
      <rPr>
        <b/>
        <sz val="14"/>
        <color theme="1"/>
        <rFont val="Meiryo UI"/>
        <family val="3"/>
        <charset val="128"/>
      </rPr>
      <t>　　　　　団体記入欄</t>
    </r>
    <r>
      <rPr>
        <sz val="11"/>
        <color theme="1"/>
        <rFont val="Meiryo UI"/>
        <family val="3"/>
        <charset val="128"/>
      </rPr>
      <t>　（</t>
    </r>
    <r>
      <rPr>
        <sz val="11"/>
        <color rgb="FFFF0000"/>
        <rFont val="Meiryo UI"/>
        <family val="3"/>
        <charset val="128"/>
      </rPr>
      <t>※助成金から支払う謝礼分のみを記入</t>
    </r>
    <r>
      <rPr>
        <sz val="11"/>
        <color theme="1"/>
        <rFont val="Meiryo UI"/>
        <family val="3"/>
        <charset val="128"/>
      </rPr>
      <t>）</t>
    </r>
    <phoneticPr fontId="3"/>
  </si>
  <si>
    <t>1回分の手取り謝礼額</t>
  </si>
  <si>
    <t>諸税</t>
  </si>
  <si>
    <t>合計</t>
  </si>
  <si>
    <t>指導回数</t>
  </si>
  <si>
    <t>年間謝礼支払額</t>
  </si>
  <si>
    <t>＊年１０回まで</t>
  </si>
  <si>
    <t>フリガナ</t>
    <phoneticPr fontId="3"/>
  </si>
  <si>
    <t>ﾘﾂﾒｲ　ﾊﾅｺ</t>
    <phoneticPr fontId="3"/>
  </si>
  <si>
    <t>立命　花子</t>
  </si>
  <si>
    <r>
      <rPr>
        <b/>
        <sz val="11"/>
        <color theme="1"/>
        <rFont val="Meiryo UI"/>
        <family val="3"/>
        <charset val="128"/>
      </rPr>
      <t>支払総額</t>
    </r>
    <r>
      <rPr>
        <sz val="11"/>
        <color theme="1"/>
        <rFont val="Meiryo UI"/>
        <family val="3"/>
        <charset val="128"/>
      </rPr>
      <t xml:space="preserve">
＊上限：1団体20万円（諸税込）</t>
    </r>
    <rPh sb="0" eb="2">
      <t>シハライ</t>
    </rPh>
    <rPh sb="2" eb="4">
      <t>ソウガク</t>
    </rPh>
    <rPh sb="6" eb="8">
      <t>ジョウゲン</t>
    </rPh>
    <rPh sb="10" eb="12">
      <t>ダンタイ</t>
    </rPh>
    <rPh sb="14" eb="16">
      <t>マンエン</t>
    </rPh>
    <rPh sb="17" eb="19">
      <t>ショゼイ</t>
    </rPh>
    <rPh sb="19" eb="20">
      <t>コ</t>
    </rPh>
    <phoneticPr fontId="3"/>
  </si>
  <si>
    <t>備考</t>
    <rPh sb="0" eb="2">
      <t>ビコウ</t>
    </rPh>
    <phoneticPr fontId="3"/>
  </si>
  <si>
    <t>　　　　　( １１，１３７円 )　　　　 　　　　　（１，１３７円）　　　　　　　　　　　 （１０，０００円)</t>
    <phoneticPr fontId="3"/>
  </si>
  <si>
    <t>　　　　　　支払総額（諸税込） 　　　― 　　　　　　諸税　　 　　　　　　＝　　　　　　　　　指導者の手取り</t>
    <phoneticPr fontId="3"/>
  </si>
  <si>
    <t>※支払回数によって謝礼総額が異なる場合があるため、採用額は100円以下切り上げとなった予算総額となります。</t>
    <phoneticPr fontId="3"/>
  </si>
  <si>
    <t>＊上限５万円（諸税込）</t>
    <phoneticPr fontId="3"/>
  </si>
  <si>
    <t>－</t>
    <phoneticPr fontId="10"/>
  </si>
  <si>
    <t>＝</t>
    <phoneticPr fontId="10"/>
  </si>
  <si>
    <t>例）指導者への振込（＝手取り金額）を100,000円にする場合</t>
    <phoneticPr fontId="3"/>
  </si>
  <si>
    <t>【謝礼・諸税の計算式】　　</t>
    <phoneticPr fontId="3"/>
  </si>
  <si>
    <t>＊支払額（諸税込）から手取りを算出する場合は、別シート「諸税計算シート」参照</t>
    <rPh sb="1" eb="3">
      <t>シハライ</t>
    </rPh>
    <rPh sb="3" eb="4">
      <t>ガク</t>
    </rPh>
    <rPh sb="5" eb="6">
      <t>ショ</t>
    </rPh>
    <rPh sb="6" eb="8">
      <t>ゼイコミ</t>
    </rPh>
    <rPh sb="11" eb="13">
      <t>テド</t>
    </rPh>
    <rPh sb="15" eb="17">
      <t>サンシュツ</t>
    </rPh>
    <rPh sb="19" eb="21">
      <t>バアイ</t>
    </rPh>
    <rPh sb="23" eb="24">
      <t>ベツ</t>
    </rPh>
    <rPh sb="28" eb="30">
      <t>ショゼイ</t>
    </rPh>
    <rPh sb="30" eb="32">
      <t>ケイサン</t>
    </rPh>
    <rPh sb="36" eb="38">
      <t>サンショウ</t>
    </rPh>
    <phoneticPr fontId="3"/>
  </si>
  <si>
    <t>手取りから支払額（諸税込）を計算する場合　『手取り金額÷0.8979＝税込みの支払金額』</t>
    <rPh sb="0" eb="2">
      <t>テド</t>
    </rPh>
    <rPh sb="5" eb="7">
      <t>シハライ</t>
    </rPh>
    <rPh sb="7" eb="8">
      <t>ガク</t>
    </rPh>
    <rPh sb="9" eb="11">
      <t>ショゼイ</t>
    </rPh>
    <rPh sb="11" eb="12">
      <t>コ</t>
    </rPh>
    <rPh sb="14" eb="16">
      <t>ケイサン</t>
    </rPh>
    <rPh sb="18" eb="20">
      <t>バアイ</t>
    </rPh>
    <phoneticPr fontId="3"/>
  </si>
  <si>
    <t>●支払額（諸税込）から手取りを算出する場合</t>
    <rPh sb="1" eb="3">
      <t>シハライ</t>
    </rPh>
    <rPh sb="3" eb="4">
      <t>ガク</t>
    </rPh>
    <rPh sb="5" eb="6">
      <t>ショ</t>
    </rPh>
    <rPh sb="6" eb="8">
      <t>ゼイコミ</t>
    </rPh>
    <rPh sb="11" eb="13">
      <t>テド</t>
    </rPh>
    <rPh sb="15" eb="17">
      <t>サンシュツ</t>
    </rPh>
    <rPh sb="19" eb="21">
      <t>バアイ</t>
    </rPh>
    <phoneticPr fontId="10"/>
  </si>
  <si>
    <t>支払額</t>
    <rPh sb="0" eb="2">
      <t>シハライ</t>
    </rPh>
    <rPh sb="2" eb="3">
      <t>ガク</t>
    </rPh>
    <phoneticPr fontId="10"/>
  </si>
  <si>
    <t>諸税</t>
    <rPh sb="0" eb="2">
      <t>ショゼイ</t>
    </rPh>
    <phoneticPr fontId="10"/>
  </si>
  <si>
    <t>　＊支払額の黄色の枠に数字を入力</t>
    <rPh sb="2" eb="4">
      <t>シハライ</t>
    </rPh>
    <rPh sb="4" eb="5">
      <t>ガク</t>
    </rPh>
    <rPh sb="6" eb="8">
      <t>キイロ</t>
    </rPh>
    <rPh sb="9" eb="10">
      <t>ワク</t>
    </rPh>
    <rPh sb="11" eb="13">
      <t>スウジ</t>
    </rPh>
    <rPh sb="14" eb="16">
      <t>ニュウリョク</t>
    </rPh>
    <phoneticPr fontId="3"/>
  </si>
  <si>
    <t>支払額</t>
    <rPh sb="0" eb="2">
      <t>シハライ</t>
    </rPh>
    <rPh sb="2" eb="3">
      <t>ガク</t>
    </rPh>
    <phoneticPr fontId="3"/>
  </si>
  <si>
    <t>ー</t>
    <phoneticPr fontId="3"/>
  </si>
  <si>
    <t>＝</t>
    <phoneticPr fontId="3"/>
  </si>
  <si>
    <t>諸税</t>
    <rPh sb="0" eb="2">
      <t>ショゼイ</t>
    </rPh>
    <phoneticPr fontId="3"/>
  </si>
  <si>
    <t>指導者手取り額</t>
    <rPh sb="0" eb="3">
      <t>シドウシャ</t>
    </rPh>
    <rPh sb="3" eb="5">
      <t>テド</t>
    </rPh>
    <rPh sb="6" eb="7">
      <t>ガク</t>
    </rPh>
    <phoneticPr fontId="3"/>
  </si>
  <si>
    <t>指導者手取り額</t>
    <rPh sb="0" eb="3">
      <t>シドウシャ</t>
    </rPh>
    <rPh sb="3" eb="5">
      <t>テド</t>
    </rPh>
    <rPh sb="6" eb="7">
      <t>ガク</t>
    </rPh>
    <phoneticPr fontId="10"/>
  </si>
  <si>
    <t>例）支払額１回の上限、５万円（諸税込）の手取り額を算出する場合</t>
    <rPh sb="0" eb="1">
      <t>レイ</t>
    </rPh>
    <rPh sb="2" eb="4">
      <t>シハライ</t>
    </rPh>
    <rPh sb="4" eb="5">
      <t>ガク</t>
    </rPh>
    <rPh sb="6" eb="7">
      <t>カイ</t>
    </rPh>
    <rPh sb="8" eb="10">
      <t>ジョウゲン</t>
    </rPh>
    <rPh sb="12" eb="14">
      <t>マンエン</t>
    </rPh>
    <rPh sb="15" eb="16">
      <t>ショ</t>
    </rPh>
    <rPh sb="16" eb="18">
      <t>ゼイコミ</t>
    </rPh>
    <rPh sb="20" eb="22">
      <t>テド</t>
    </rPh>
    <rPh sb="23" eb="24">
      <t>ガク</t>
    </rPh>
    <rPh sb="25" eb="27">
      <t>サンシュツ</t>
    </rPh>
    <rPh sb="29" eb="31">
      <t>バアイ</t>
    </rPh>
    <phoneticPr fontId="3"/>
  </si>
  <si>
    <r>
      <rPr>
        <b/>
        <sz val="11"/>
        <color theme="1"/>
        <rFont val="Meiryo UI"/>
        <family val="3"/>
        <charset val="128"/>
      </rPr>
      <t>記入例</t>
    </r>
    <r>
      <rPr>
        <sz val="11"/>
        <color theme="1"/>
        <rFont val="Meiryo UI"/>
        <family val="3"/>
        <charset val="128"/>
      </rPr>
      <t>）支払総額記入例</t>
    </r>
    <rPh sb="0" eb="3">
      <t>キニュウレイ</t>
    </rPh>
    <rPh sb="4" eb="6">
      <t>シハライ</t>
    </rPh>
    <rPh sb="6" eb="8">
      <t>ソウガク</t>
    </rPh>
    <rPh sb="8" eb="10">
      <t>キニュウ</t>
    </rPh>
    <rPh sb="10" eb="11">
      <t>レイ</t>
    </rPh>
    <phoneticPr fontId="3"/>
  </si>
  <si>
    <r>
      <rPr>
        <b/>
        <sz val="11"/>
        <color theme="1"/>
        <rFont val="Meiryo UI"/>
        <family val="3"/>
        <charset val="128"/>
      </rPr>
      <t>記入例）</t>
    </r>
    <r>
      <rPr>
        <sz val="11"/>
        <color theme="1"/>
        <rFont val="Meiryo UI"/>
        <family val="3"/>
        <charset val="128"/>
      </rPr>
      <t>総額198,</t>
    </r>
    <r>
      <rPr>
        <u/>
        <sz val="11"/>
        <color theme="1"/>
        <rFont val="Meiryo UI"/>
        <family val="3"/>
        <charset val="128"/>
      </rPr>
      <t>240</t>
    </r>
    <r>
      <rPr>
        <sz val="11"/>
        <color theme="1"/>
        <rFont val="Meiryo UI"/>
        <family val="3"/>
        <charset val="128"/>
      </rPr>
      <t>円の100円以下切上
＝</t>
    </r>
    <r>
      <rPr>
        <u/>
        <sz val="11"/>
        <color theme="1"/>
        <rFont val="Meiryo UI"/>
        <family val="3"/>
        <charset val="128"/>
      </rPr>
      <t>240</t>
    </r>
    <r>
      <rPr>
        <sz val="11"/>
        <color theme="1"/>
        <rFont val="Meiryo UI"/>
        <family val="3"/>
        <charset val="128"/>
      </rPr>
      <t>円を切り上げて（+1,000円にして）199,000円にする。※切り”捨て”ではない。</t>
    </r>
    <rPh sb="0" eb="2">
      <t>キニュウ</t>
    </rPh>
    <rPh sb="2" eb="3">
      <t>レイ</t>
    </rPh>
    <rPh sb="4" eb="6">
      <t>ソウガク</t>
    </rPh>
    <rPh sb="13" eb="14">
      <t>エン</t>
    </rPh>
    <rPh sb="18" eb="21">
      <t>エンイカ</t>
    </rPh>
    <rPh sb="21" eb="22">
      <t>キ</t>
    </rPh>
    <rPh sb="22" eb="23">
      <t>ア</t>
    </rPh>
    <rPh sb="28" eb="29">
      <t>エン</t>
    </rPh>
    <rPh sb="30" eb="31">
      <t>キ</t>
    </rPh>
    <rPh sb="32" eb="33">
      <t>ア</t>
    </rPh>
    <rPh sb="42" eb="43">
      <t>エン</t>
    </rPh>
    <rPh sb="54" eb="55">
      <t>エン</t>
    </rPh>
    <rPh sb="60" eb="61">
      <t>キ</t>
    </rPh>
    <rPh sb="63" eb="64">
      <t>ス</t>
    </rPh>
    <phoneticPr fontId="3"/>
  </si>
  <si>
    <t>支払総額の”100円以下切上”の
謝礼予算金額</t>
    <rPh sb="0" eb="2">
      <t>シハライ</t>
    </rPh>
    <rPh sb="2" eb="4">
      <t>ソウガク</t>
    </rPh>
    <rPh sb="21" eb="23">
      <t>キンガク</t>
    </rPh>
    <phoneticPr fontId="3"/>
  </si>
  <si>
    <r>
      <rPr>
        <sz val="18"/>
        <color theme="0"/>
        <rFont val="Meiryo UI"/>
        <family val="3"/>
        <charset val="128"/>
      </rPr>
      <t xml:space="preserve">2024年度　立命館大学課外自主活動団体助成制度
</t>
    </r>
    <r>
      <rPr>
        <b/>
        <sz val="20"/>
        <color theme="0"/>
        <rFont val="Meiryo UI"/>
        <family val="3"/>
        <charset val="128"/>
      </rPr>
      <t>基盤活動助成 【指導謝礼支払計算書】　＜春募集＞</t>
    </r>
    <r>
      <rPr>
        <sz val="18"/>
        <color theme="0"/>
        <rFont val="Meiryo UI"/>
        <family val="3"/>
        <charset val="128"/>
      </rPr>
      <t xml:space="preserve">
</t>
    </r>
    <r>
      <rPr>
        <sz val="14"/>
        <color theme="0"/>
        <rFont val="Meiryo UI"/>
        <family val="3"/>
        <charset val="128"/>
      </rPr>
      <t>〔データ入力のフォントサイズ10.5。書式は崩さないこと〕</t>
    </r>
    <r>
      <rPr>
        <sz val="11"/>
        <color theme="0"/>
        <rFont val="Meiryo UI"/>
        <family val="3"/>
        <charset val="128"/>
      </rPr>
      <t xml:space="preserve">
</t>
    </r>
    <r>
      <rPr>
        <b/>
        <sz val="11"/>
        <color rgb="FFFF0000"/>
        <rFont val="Meiryo UI"/>
        <family val="3"/>
        <charset val="128"/>
      </rPr>
      <t>ファイル名は「体育会（or 体育会以外）_【手続きキャンパス】_団体名_指導謝礼」に変更後、添付</t>
    </r>
    <rPh sb="45" eb="46">
      <t>ハル</t>
    </rPh>
    <rPh sb="54" eb="56">
      <t>ニュウリョク</t>
    </rPh>
    <rPh sb="116" eb="118">
      <t>シドウ</t>
    </rPh>
    <rPh sb="118" eb="120">
      <t>シャレイ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</si>
</sst>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General&quot;回&quot;"/>
    <numFmt numFmtId="177" formatCode="#,##0.0000;[Red]\-#,##0.0000"/>
    <numFmt numFmtId="178" formatCode="#,##0&quot;回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b/>
      <sz val="20"/>
      <color theme="0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4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3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8" fillId="3" borderId="23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6" xfId="0" applyFont="1" applyBorder="1" applyProtection="1">
      <alignment vertical="center"/>
      <protection locked="0"/>
    </xf>
    <xf numFmtId="0" fontId="4" fillId="2" borderId="19" xfId="0" applyFont="1" applyFill="1" applyBorder="1" applyAlignment="1">
      <alignment horizontal="center" vertical="center" shrinkToFit="1"/>
    </xf>
    <xf numFmtId="0" fontId="11" fillId="0" borderId="0" xfId="0" applyFont="1" applyProtection="1">
      <alignment vertical="center"/>
    </xf>
    <xf numFmtId="38" fontId="2" fillId="0" borderId="0" xfId="2" applyFont="1" applyProtection="1">
      <alignment vertical="center"/>
    </xf>
    <xf numFmtId="38" fontId="2" fillId="0" borderId="0" xfId="2" applyFont="1" applyAlignment="1" applyProtection="1">
      <alignment horizontal="center" vertical="center"/>
    </xf>
    <xf numFmtId="177" fontId="2" fillId="0" borderId="0" xfId="2" applyNumberFormat="1" applyFont="1" applyProtection="1">
      <alignment vertical="center"/>
    </xf>
    <xf numFmtId="38" fontId="11" fillId="0" borderId="0" xfId="2" applyFont="1" applyAlignment="1" applyProtection="1">
      <alignment horizontal="center" vertical="center"/>
    </xf>
    <xf numFmtId="38" fontId="11" fillId="0" borderId="0" xfId="2" applyFont="1" applyFill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0" fontId="14" fillId="0" borderId="0" xfId="0" applyFont="1" applyFill="1" applyProtection="1">
      <alignment vertical="center"/>
    </xf>
    <xf numFmtId="38" fontId="12" fillId="4" borderId="6" xfId="2" applyFont="1" applyFill="1" applyBorder="1" applyAlignment="1" applyProtection="1">
      <alignment horizontal="center" vertical="center"/>
      <protection locked="0"/>
    </xf>
    <xf numFmtId="38" fontId="13" fillId="0" borderId="0" xfId="2" applyFont="1" applyFill="1" applyBorder="1" applyAlignment="1">
      <alignment horizontal="center" vertical="center"/>
    </xf>
    <xf numFmtId="38" fontId="12" fillId="0" borderId="0" xfId="2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0" xfId="2" applyFont="1" applyAlignment="1">
      <alignment horizontal="center" vertical="center"/>
    </xf>
    <xf numFmtId="38" fontId="2" fillId="0" borderId="6" xfId="2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Protection="1">
      <alignment vertical="center"/>
    </xf>
    <xf numFmtId="38" fontId="12" fillId="0" borderId="0" xfId="2" applyFont="1" applyAlignment="1" applyProtection="1">
      <alignment horizontal="center" vertical="center"/>
    </xf>
    <xf numFmtId="38" fontId="15" fillId="0" borderId="0" xfId="2" applyFont="1" applyAlignment="1" applyProtection="1">
      <alignment horizontal="center" vertical="center"/>
    </xf>
    <xf numFmtId="38" fontId="15" fillId="0" borderId="0" xfId="2" applyFont="1" applyProtection="1">
      <alignment vertical="center"/>
    </xf>
    <xf numFmtId="38" fontId="16" fillId="0" borderId="0" xfId="2" applyFont="1" applyAlignment="1" applyProtection="1">
      <alignment horizontal="center" vertical="center"/>
    </xf>
    <xf numFmtId="38" fontId="16" fillId="0" borderId="0" xfId="2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8" fontId="2" fillId="3" borderId="25" xfId="0" applyNumberFormat="1" applyFont="1" applyFill="1" applyBorder="1" applyAlignment="1">
      <alignment horizontal="center"/>
    </xf>
    <xf numFmtId="178" fontId="2" fillId="3" borderId="27" xfId="0" applyNumberFormat="1" applyFont="1" applyFill="1" applyBorder="1" applyAlignment="1">
      <alignment horizontal="center"/>
    </xf>
    <xf numFmtId="6" fontId="2" fillId="3" borderId="26" xfId="0" applyNumberFormat="1" applyFont="1" applyFill="1" applyBorder="1" applyAlignment="1">
      <alignment horizontal="center"/>
    </xf>
    <xf numFmtId="6" fontId="2" fillId="3" borderId="25" xfId="0" applyNumberFormat="1" applyFont="1" applyFill="1" applyBorder="1" applyAlignment="1">
      <alignment horizontal="center"/>
    </xf>
    <xf numFmtId="6" fontId="2" fillId="3" borderId="28" xfId="0" applyNumberFormat="1" applyFont="1" applyFill="1" applyBorder="1" applyAlignment="1">
      <alignment horizontal="center"/>
    </xf>
    <xf numFmtId="6" fontId="2" fillId="3" borderId="27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6" fontId="2" fillId="3" borderId="24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6" fontId="2" fillId="3" borderId="24" xfId="1" applyFont="1" applyFill="1" applyBorder="1" applyAlignment="1">
      <alignment horizontal="center"/>
    </xf>
    <xf numFmtId="6" fontId="2" fillId="3" borderId="6" xfId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6" fontId="9" fillId="0" borderId="28" xfId="1" applyFont="1" applyBorder="1" applyAlignment="1" applyProtection="1">
      <alignment horizontal="center" vertical="center"/>
      <protection locked="0"/>
    </xf>
    <xf numFmtId="6" fontId="9" fillId="0" borderId="27" xfId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6" fontId="9" fillId="0" borderId="6" xfId="1" applyFont="1" applyBorder="1" applyAlignment="1" applyProtection="1">
      <alignment horizontal="center" vertical="center"/>
      <protection locked="0"/>
    </xf>
    <xf numFmtId="176" fontId="9" fillId="0" borderId="27" xfId="0" applyNumberFormat="1" applyFont="1" applyBorder="1" applyAlignment="1" applyProtection="1">
      <alignment horizontal="center" vertical="center"/>
      <protection locked="0"/>
    </xf>
    <xf numFmtId="6" fontId="2" fillId="7" borderId="37" xfId="1" applyFont="1" applyFill="1" applyBorder="1" applyAlignment="1" applyProtection="1">
      <alignment horizontal="center" vertical="center"/>
      <protection locked="0"/>
    </xf>
    <xf numFmtId="6" fontId="2" fillId="7" borderId="38" xfId="1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6" fontId="2" fillId="7" borderId="39" xfId="1" applyFont="1" applyFill="1" applyBorder="1" applyAlignment="1">
      <alignment horizontal="center" vertical="center"/>
    </xf>
    <xf numFmtId="6" fontId="2" fillId="7" borderId="40" xfId="1" applyFont="1" applyFill="1" applyBorder="1" applyAlignment="1">
      <alignment horizontal="center" vertical="center"/>
    </xf>
    <xf numFmtId="6" fontId="2" fillId="7" borderId="41" xfId="1" applyFont="1" applyFill="1" applyBorder="1" applyAlignment="1">
      <alignment horizontal="center" vertical="center"/>
    </xf>
    <xf numFmtId="6" fontId="2" fillId="0" borderId="42" xfId="1" applyFont="1" applyBorder="1" applyAlignment="1" applyProtection="1">
      <alignment horizontal="center" vertical="center"/>
      <protection locked="0"/>
    </xf>
    <xf numFmtId="6" fontId="2" fillId="0" borderId="43" xfId="1" applyFont="1" applyBorder="1" applyAlignment="1" applyProtection="1">
      <alignment horizontal="center" vertical="center"/>
      <protection locked="0"/>
    </xf>
    <xf numFmtId="6" fontId="2" fillId="0" borderId="44" xfId="1" applyFont="1" applyBorder="1" applyAlignment="1" applyProtection="1">
      <alignment horizontal="center" vertical="center"/>
      <protection locked="0"/>
    </xf>
    <xf numFmtId="6" fontId="2" fillId="0" borderId="45" xfId="1" applyFont="1" applyBorder="1" applyAlignment="1" applyProtection="1">
      <alignment horizontal="center" vertical="center"/>
      <protection locked="0"/>
    </xf>
    <xf numFmtId="6" fontId="2" fillId="7" borderId="46" xfId="1" applyFont="1" applyFill="1" applyBorder="1" applyAlignment="1" applyProtection="1">
      <alignment horizontal="center" vertical="center"/>
      <protection locked="0"/>
    </xf>
    <xf numFmtId="6" fontId="2" fillId="7" borderId="47" xfId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/>
    </xf>
    <xf numFmtId="6" fontId="2" fillId="2" borderId="3" xfId="1" applyFont="1" applyFill="1" applyBorder="1" applyAlignment="1">
      <alignment horizontal="center" vertical="center" wrapText="1"/>
    </xf>
    <xf numFmtId="6" fontId="2" fillId="2" borderId="4" xfId="1" applyFont="1" applyFill="1" applyBorder="1" applyAlignment="1">
      <alignment horizontal="center" vertical="center"/>
    </xf>
    <xf numFmtId="6" fontId="2" fillId="2" borderId="29" xfId="1" applyFont="1" applyFill="1" applyBorder="1" applyAlignment="1">
      <alignment horizontal="center" vertical="center"/>
    </xf>
    <xf numFmtId="6" fontId="2" fillId="2" borderId="31" xfId="1" applyFont="1" applyFill="1" applyBorder="1" applyAlignment="1">
      <alignment horizontal="center" vertical="center"/>
    </xf>
    <xf numFmtId="6" fontId="2" fillId="2" borderId="15" xfId="1" applyFont="1" applyFill="1" applyBorder="1" applyAlignment="1">
      <alignment horizontal="center" vertical="center"/>
    </xf>
    <xf numFmtId="6" fontId="2" fillId="2" borderId="16" xfId="1" applyFont="1" applyFill="1" applyBorder="1" applyAlignment="1">
      <alignment horizontal="center" vertical="center"/>
    </xf>
    <xf numFmtId="6" fontId="2" fillId="0" borderId="30" xfId="1" applyFont="1" applyBorder="1" applyAlignment="1" applyProtection="1">
      <alignment horizontal="center" vertical="center"/>
      <protection locked="0"/>
    </xf>
    <xf numFmtId="6" fontId="2" fillId="0" borderId="29" xfId="1" applyFont="1" applyBorder="1" applyAlignment="1" applyProtection="1">
      <alignment horizontal="center" vertical="center"/>
      <protection locked="0"/>
    </xf>
    <xf numFmtId="6" fontId="2" fillId="0" borderId="28" xfId="1" applyFont="1" applyBorder="1" applyAlignment="1" applyProtection="1">
      <alignment horizontal="center" vertical="center"/>
      <protection locked="0"/>
    </xf>
    <xf numFmtId="6" fontId="2" fillId="0" borderId="27" xfId="1" applyFont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horizontal="left" vertical="top"/>
      <protection locked="0"/>
    </xf>
    <xf numFmtId="0" fontId="9" fillId="0" borderId="13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9" fillId="0" borderId="50" xfId="0" applyFont="1" applyBorder="1" applyAlignment="1" applyProtection="1">
      <alignment horizontal="left" vertical="top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20</xdr:row>
      <xdr:rowOff>200025</xdr:rowOff>
    </xdr:from>
    <xdr:to>
      <xdr:col>6</xdr:col>
      <xdr:colOff>295275</xdr:colOff>
      <xdr:row>22</xdr:row>
      <xdr:rowOff>57150</xdr:rowOff>
    </xdr:to>
    <xdr:sp macro="" textlink="">
      <xdr:nvSpPr>
        <xdr:cNvPr id="4" name="乗算記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72050" y="17221200"/>
          <a:ext cx="238125" cy="428625"/>
        </a:xfrm>
        <a:prstGeom prst="mathMultiply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752475</xdr:colOff>
      <xdr:row>21</xdr:row>
      <xdr:rowOff>47625</xdr:rowOff>
    </xdr:from>
    <xdr:to>
      <xdr:col>5</xdr:col>
      <xdr:colOff>190500</xdr:colOff>
      <xdr:row>21</xdr:row>
      <xdr:rowOff>247650</xdr:rowOff>
    </xdr:to>
    <xdr:sp macro="" textlink="">
      <xdr:nvSpPr>
        <xdr:cNvPr id="5" name="等号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00475" y="17383125"/>
          <a:ext cx="295275" cy="200025"/>
        </a:xfrm>
        <a:prstGeom prst="mathEqual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7</xdr:col>
      <xdr:colOff>76200</xdr:colOff>
      <xdr:row>21</xdr:row>
      <xdr:rowOff>19050</xdr:rowOff>
    </xdr:from>
    <xdr:to>
      <xdr:col>7</xdr:col>
      <xdr:colOff>400050</xdr:colOff>
      <xdr:row>22</xdr:row>
      <xdr:rowOff>9525</xdr:rowOff>
    </xdr:to>
    <xdr:sp macro="" textlink="">
      <xdr:nvSpPr>
        <xdr:cNvPr id="6" name="等号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86450" y="17354550"/>
          <a:ext cx="323850" cy="247650"/>
        </a:xfrm>
        <a:prstGeom prst="mathEqual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485775</xdr:colOff>
      <xdr:row>21</xdr:row>
      <xdr:rowOff>9526</xdr:rowOff>
    </xdr:from>
    <xdr:to>
      <xdr:col>4</xdr:col>
      <xdr:colOff>19049</xdr:colOff>
      <xdr:row>22</xdr:row>
      <xdr:rowOff>57150</xdr:rowOff>
    </xdr:to>
    <xdr:sp macro="" textlink="">
      <xdr:nvSpPr>
        <xdr:cNvPr id="7" name="加算記号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743200" y="16840201"/>
          <a:ext cx="323849" cy="304799"/>
        </a:xfrm>
        <a:prstGeom prst="mathPlu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152400</xdr:colOff>
      <xdr:row>9</xdr:row>
      <xdr:rowOff>19051</xdr:rowOff>
    </xdr:from>
    <xdr:to>
      <xdr:col>9</xdr:col>
      <xdr:colOff>0</xdr:colOff>
      <xdr:row>15</xdr:row>
      <xdr:rowOff>247650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52400" y="3343276"/>
          <a:ext cx="8020050" cy="15811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142875</xdr:colOff>
      <xdr:row>3</xdr:row>
      <xdr:rowOff>19049</xdr:rowOff>
    </xdr:from>
    <xdr:to>
      <xdr:col>9</xdr:col>
      <xdr:colOff>0</xdr:colOff>
      <xdr:row>9</xdr:row>
      <xdr:rowOff>9524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42875" y="13239749"/>
          <a:ext cx="7715250" cy="1095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504825</xdr:colOff>
      <xdr:row>12</xdr:row>
      <xdr:rowOff>66675</xdr:rowOff>
    </xdr:from>
    <xdr:to>
      <xdr:col>8</xdr:col>
      <xdr:colOff>66675</xdr:colOff>
      <xdr:row>15</xdr:row>
      <xdr:rowOff>219074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579" t="20999" r="48978" b="71285"/>
        <a:stretch/>
      </xdr:blipFill>
      <xdr:spPr>
        <a:xfrm>
          <a:off x="504825" y="15278100"/>
          <a:ext cx="6515100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8"/>
  <sheetViews>
    <sheetView tabSelected="1" showWhiteSpace="0" view="pageBreakPreview" zoomScaleNormal="100" zoomScaleSheetLayoutView="100" workbookViewId="0">
      <selection activeCell="B4" sqref="B4"/>
    </sheetView>
  </sheetViews>
  <sheetFormatPr defaultColWidth="9" defaultRowHeight="15.75" x14ac:dyDescent="0.15"/>
  <cols>
    <col min="1" max="1" width="6.75" style="1" customWidth="1"/>
    <col min="2" max="2" width="13" style="1" customWidth="1"/>
    <col min="3" max="3" width="9.875" style="1" customWidth="1"/>
    <col min="4" max="4" width="10.375" style="1" customWidth="1"/>
    <col min="5" max="5" width="10.875" style="1" customWidth="1"/>
    <col min="6" max="6" width="17.25" style="1" customWidth="1"/>
    <col min="7" max="7" width="11.75" style="1" customWidth="1"/>
    <col min="8" max="8" width="11.375" style="1" customWidth="1"/>
    <col min="9" max="9" width="9.5" style="1" customWidth="1"/>
    <col min="10" max="10" width="12.25" style="1" customWidth="1"/>
    <col min="11" max="16384" width="9" style="1"/>
  </cols>
  <sheetData>
    <row r="1" spans="1:9" s="38" customFormat="1" ht="105" customHeight="1" x14ac:dyDescent="0.15">
      <c r="A1" s="94" t="s">
        <v>42</v>
      </c>
      <c r="B1" s="95"/>
      <c r="C1" s="95"/>
      <c r="D1" s="95"/>
      <c r="E1" s="95"/>
      <c r="F1" s="95"/>
      <c r="G1" s="95"/>
      <c r="H1" s="95"/>
      <c r="I1" s="95"/>
    </row>
    <row r="2" spans="1:9" ht="18.75" customHeight="1" x14ac:dyDescent="0.15">
      <c r="A2" s="3" t="s">
        <v>20</v>
      </c>
    </row>
    <row r="3" spans="1:9" ht="3" customHeight="1" x14ac:dyDescent="0.15"/>
    <row r="4" spans="1:9" ht="21.75" customHeight="1" x14ac:dyDescent="0.15">
      <c r="A4" s="4" t="s">
        <v>25</v>
      </c>
      <c r="B4" s="2"/>
      <c r="C4" s="2"/>
      <c r="D4" s="2"/>
      <c r="E4" s="2"/>
      <c r="F4" s="2"/>
      <c r="G4" s="2"/>
      <c r="H4" s="2"/>
      <c r="I4" s="2"/>
    </row>
    <row r="5" spans="1:9" ht="21.75" customHeight="1" x14ac:dyDescent="0.15">
      <c r="A5" s="4"/>
      <c r="B5" s="2" t="s">
        <v>26</v>
      </c>
      <c r="C5" s="2"/>
      <c r="D5" s="2"/>
      <c r="E5" s="2"/>
      <c r="F5" s="2"/>
      <c r="G5" s="2"/>
      <c r="H5" s="2"/>
      <c r="I5" s="2"/>
    </row>
    <row r="6" spans="1:9" ht="21.75" customHeight="1" x14ac:dyDescent="0.15">
      <c r="A6" s="4"/>
      <c r="B6" s="2" t="s">
        <v>27</v>
      </c>
      <c r="C6" s="2"/>
      <c r="D6" s="2"/>
      <c r="E6" s="2"/>
      <c r="F6" s="2"/>
      <c r="G6" s="2"/>
      <c r="H6" s="2"/>
      <c r="I6" s="2"/>
    </row>
    <row r="7" spans="1:9" ht="21.75" customHeight="1" x14ac:dyDescent="0.15">
      <c r="A7" s="5"/>
      <c r="B7" s="2" t="s">
        <v>24</v>
      </c>
      <c r="C7" s="2"/>
      <c r="D7" s="2"/>
      <c r="E7" s="2"/>
      <c r="F7" s="2"/>
      <c r="G7" s="2"/>
      <c r="H7" s="2"/>
      <c r="I7" s="2"/>
    </row>
    <row r="8" spans="1:9" ht="21.75" customHeight="1" x14ac:dyDescent="0.15">
      <c r="A8" s="5" t="s">
        <v>2</v>
      </c>
      <c r="B8" s="2"/>
      <c r="C8" s="2"/>
      <c r="D8" s="2"/>
      <c r="E8" s="2"/>
      <c r="F8" s="2"/>
      <c r="G8" s="2"/>
      <c r="H8" s="2"/>
      <c r="I8" s="2"/>
    </row>
    <row r="9" spans="1:9" ht="21.75" customHeight="1" x14ac:dyDescent="0.15">
      <c r="A9" s="5" t="s">
        <v>3</v>
      </c>
      <c r="B9" s="2"/>
      <c r="C9" s="2"/>
      <c r="D9" s="2"/>
      <c r="E9" s="2"/>
      <c r="F9" s="2"/>
      <c r="G9" s="2"/>
      <c r="H9" s="2"/>
      <c r="I9" s="2"/>
    </row>
    <row r="10" spans="1:9" ht="21.75" customHeight="1" x14ac:dyDescent="0.15">
      <c r="A10" s="6" t="s">
        <v>4</v>
      </c>
    </row>
    <row r="11" spans="1:9" ht="21.75" customHeight="1" x14ac:dyDescent="0.15">
      <c r="A11" s="7"/>
      <c r="B11" s="56" t="s">
        <v>19</v>
      </c>
      <c r="C11" s="56"/>
      <c r="D11" s="56"/>
      <c r="E11" s="56"/>
      <c r="F11" s="56"/>
      <c r="G11" s="56"/>
      <c r="H11" s="56"/>
      <c r="I11" s="56"/>
    </row>
    <row r="12" spans="1:9" x14ac:dyDescent="0.15">
      <c r="A12" s="7"/>
      <c r="B12" s="56" t="s">
        <v>18</v>
      </c>
      <c r="C12" s="56"/>
      <c r="D12" s="56"/>
      <c r="E12" s="56"/>
      <c r="F12" s="56"/>
      <c r="G12" s="56"/>
      <c r="H12" s="56"/>
      <c r="I12" s="56"/>
    </row>
    <row r="16" spans="1:9" ht="20.25" customHeight="1" x14ac:dyDescent="0.15"/>
    <row r="17" spans="1:9" ht="18" customHeight="1" thickBot="1" x14ac:dyDescent="0.2">
      <c r="A17" s="1" t="s">
        <v>5</v>
      </c>
    </row>
    <row r="18" spans="1:9" ht="24" customHeight="1" thickBot="1" x14ac:dyDescent="0.2">
      <c r="A18" s="57" t="s">
        <v>6</v>
      </c>
      <c r="B18" s="58"/>
      <c r="C18" s="58"/>
      <c r="D18" s="58"/>
      <c r="E18" s="58"/>
      <c r="F18" s="58"/>
      <c r="G18" s="58"/>
      <c r="H18" s="59"/>
      <c r="I18" s="59"/>
    </row>
    <row r="19" spans="1:9" ht="16.5" thickTop="1" x14ac:dyDescent="0.15">
      <c r="A19" s="60" t="s">
        <v>0</v>
      </c>
      <c r="B19" s="61"/>
      <c r="C19" s="47" t="s">
        <v>7</v>
      </c>
      <c r="D19" s="48"/>
      <c r="E19" s="61" t="s">
        <v>8</v>
      </c>
      <c r="F19" s="8" t="s">
        <v>9</v>
      </c>
      <c r="G19" s="9" t="s">
        <v>10</v>
      </c>
      <c r="H19" s="64" t="s">
        <v>11</v>
      </c>
      <c r="I19" s="65"/>
    </row>
    <row r="20" spans="1:9" ht="17.25" customHeight="1" thickBot="1" x14ac:dyDescent="0.2">
      <c r="A20" s="62"/>
      <c r="B20" s="63"/>
      <c r="C20" s="49"/>
      <c r="D20" s="50"/>
      <c r="E20" s="63"/>
      <c r="F20" s="16" t="s">
        <v>21</v>
      </c>
      <c r="G20" s="10" t="s">
        <v>12</v>
      </c>
      <c r="H20" s="66"/>
      <c r="I20" s="67"/>
    </row>
    <row r="21" spans="1:9" ht="18" customHeight="1" x14ac:dyDescent="0.15">
      <c r="A21" s="11" t="s">
        <v>13</v>
      </c>
      <c r="B21" s="12" t="s">
        <v>14</v>
      </c>
      <c r="C21" s="51">
        <v>45000</v>
      </c>
      <c r="D21" s="52"/>
      <c r="E21" s="54">
        <f>ROUNDDOWN(IF(F21&gt;1000000,1000000*0.1021+(F21-1000000)*0.2042,F21*0.1021),0)</f>
        <v>5116</v>
      </c>
      <c r="F21" s="54">
        <f>ROUNDDOWN(IF(C21&gt;897900,897900/0.8979+(C21-897900)/0.7958,C21/0.8979),0)</f>
        <v>50116</v>
      </c>
      <c r="G21" s="39">
        <v>4</v>
      </c>
      <c r="H21" s="41">
        <f>F21*G21</f>
        <v>200464</v>
      </c>
      <c r="I21" s="42"/>
    </row>
    <row r="22" spans="1:9" ht="20.25" customHeight="1" x14ac:dyDescent="0.15">
      <c r="A22" s="45" t="s">
        <v>15</v>
      </c>
      <c r="B22" s="46"/>
      <c r="C22" s="53"/>
      <c r="D22" s="53"/>
      <c r="E22" s="55"/>
      <c r="F22" s="55"/>
      <c r="G22" s="40"/>
      <c r="H22" s="43"/>
      <c r="I22" s="44"/>
    </row>
    <row r="23" spans="1:9" ht="21" customHeight="1" x14ac:dyDescent="0.15">
      <c r="A23" s="13" t="s">
        <v>1</v>
      </c>
      <c r="B23" s="14"/>
      <c r="C23" s="72"/>
      <c r="D23" s="72"/>
      <c r="E23" s="72">
        <f>ROUNDDOWN(IF(F23&gt;1000000,1000000*0.1021+(F23-1000000)*0.2042,F23*0.1021),0)</f>
        <v>0</v>
      </c>
      <c r="F23" s="72">
        <f>ROUNDDOWN(IF(C23&gt;897900,897900/0.8979+(C23-897900)/0.7958,C23/0.8979),0)</f>
        <v>0</v>
      </c>
      <c r="G23" s="73"/>
      <c r="H23" s="68">
        <f>F23*G23</f>
        <v>0</v>
      </c>
      <c r="I23" s="69"/>
    </row>
    <row r="24" spans="1:9" ht="25.5" customHeight="1" x14ac:dyDescent="0.15">
      <c r="A24" s="70"/>
      <c r="B24" s="71"/>
      <c r="C24" s="72"/>
      <c r="D24" s="72"/>
      <c r="E24" s="72"/>
      <c r="F24" s="72"/>
      <c r="G24" s="73"/>
      <c r="H24" s="68"/>
      <c r="I24" s="69"/>
    </row>
    <row r="25" spans="1:9" ht="21" customHeight="1" x14ac:dyDescent="0.15">
      <c r="A25" s="13" t="s">
        <v>1</v>
      </c>
      <c r="B25" s="15"/>
      <c r="C25" s="72"/>
      <c r="D25" s="72"/>
      <c r="E25" s="72">
        <f>ROUNDDOWN(IF(F25&gt;1000000,1000000*0.1021+(F25-1000000)*0.2042,F25*0.1021),0)</f>
        <v>0</v>
      </c>
      <c r="F25" s="72">
        <f>ROUNDDOWN(IF(C25&gt;897900,897900/0.8979+(C25-897900)/0.7958,C25/0.8979),0)</f>
        <v>0</v>
      </c>
      <c r="G25" s="73"/>
      <c r="H25" s="68">
        <f>F25*G25</f>
        <v>0</v>
      </c>
      <c r="I25" s="69"/>
    </row>
    <row r="26" spans="1:9" ht="29.25" customHeight="1" x14ac:dyDescent="0.15">
      <c r="A26" s="70"/>
      <c r="B26" s="71"/>
      <c r="C26" s="72"/>
      <c r="D26" s="72"/>
      <c r="E26" s="72"/>
      <c r="F26" s="72"/>
      <c r="G26" s="73"/>
      <c r="H26" s="68"/>
      <c r="I26" s="69"/>
    </row>
    <row r="27" spans="1:9" ht="21" customHeight="1" x14ac:dyDescent="0.15">
      <c r="A27" s="13" t="s">
        <v>1</v>
      </c>
      <c r="B27" s="15"/>
      <c r="C27" s="72"/>
      <c r="D27" s="72"/>
      <c r="E27" s="72">
        <f>ROUNDDOWN(IF(F27&gt;1000000,1000000*0.1021+(F27-1000000)*0.2042,F27*0.1021),0)</f>
        <v>0</v>
      </c>
      <c r="F27" s="72">
        <f>ROUNDDOWN(IF(C27&gt;897900,897900/0.8979+(C27-897900)/0.7958,C27/0.8979),0)</f>
        <v>0</v>
      </c>
      <c r="G27" s="73"/>
      <c r="H27" s="68">
        <f>F27*G27</f>
        <v>0</v>
      </c>
      <c r="I27" s="69"/>
    </row>
    <row r="28" spans="1:9" ht="24.75" customHeight="1" x14ac:dyDescent="0.15">
      <c r="A28" s="70"/>
      <c r="B28" s="71"/>
      <c r="C28" s="72"/>
      <c r="D28" s="72"/>
      <c r="E28" s="72"/>
      <c r="F28" s="72"/>
      <c r="G28" s="73"/>
      <c r="H28" s="68"/>
      <c r="I28" s="69"/>
    </row>
    <row r="29" spans="1:9" ht="21" customHeight="1" x14ac:dyDescent="0.15">
      <c r="A29" s="13" t="s">
        <v>1</v>
      </c>
      <c r="B29" s="15"/>
      <c r="C29" s="72"/>
      <c r="D29" s="72"/>
      <c r="E29" s="72">
        <f>ROUNDDOWN(IF(F29&gt;1000000,1000000*0.1021+(F29-1000000)*0.2042,F29*0.1021),0)</f>
        <v>0</v>
      </c>
      <c r="F29" s="72">
        <f>ROUNDDOWN(IF(C29&gt;897900,897900/0.8979+(C29-897900)/0.7958,C29/0.8979),0)</f>
        <v>0</v>
      </c>
      <c r="G29" s="73"/>
      <c r="H29" s="68">
        <f>F29*G29</f>
        <v>0</v>
      </c>
      <c r="I29" s="69"/>
    </row>
    <row r="30" spans="1:9" ht="24.75" customHeight="1" x14ac:dyDescent="0.15">
      <c r="A30" s="70"/>
      <c r="B30" s="71"/>
      <c r="C30" s="72"/>
      <c r="D30" s="72"/>
      <c r="E30" s="72"/>
      <c r="F30" s="72"/>
      <c r="G30" s="73"/>
      <c r="H30" s="68"/>
      <c r="I30" s="69"/>
    </row>
    <row r="31" spans="1:9" ht="21" customHeight="1" x14ac:dyDescent="0.15">
      <c r="A31" s="13" t="s">
        <v>1</v>
      </c>
      <c r="B31" s="15"/>
      <c r="C31" s="72"/>
      <c r="D31" s="72"/>
      <c r="E31" s="72">
        <f>ROUNDDOWN(IF(F31&gt;1000000,1000000*0.1021+(F31-1000000)*0.2042,F31*0.1021),0)</f>
        <v>0</v>
      </c>
      <c r="F31" s="72">
        <f>ROUNDDOWN(IF(C31&gt;897900,897900/0.8979+(C31-897900)/0.7958,C31/0.8979),0)</f>
        <v>0</v>
      </c>
      <c r="G31" s="73"/>
      <c r="H31" s="68">
        <f>F31*G31</f>
        <v>0</v>
      </c>
      <c r="I31" s="69"/>
    </row>
    <row r="32" spans="1:9" ht="24" customHeight="1" x14ac:dyDescent="0.15">
      <c r="A32" s="70"/>
      <c r="B32" s="71"/>
      <c r="C32" s="72"/>
      <c r="D32" s="72"/>
      <c r="E32" s="72"/>
      <c r="F32" s="72"/>
      <c r="G32" s="73"/>
      <c r="H32" s="68"/>
      <c r="I32" s="69"/>
    </row>
    <row r="33" spans="1:9" ht="21" customHeight="1" x14ac:dyDescent="0.15">
      <c r="A33" s="13" t="s">
        <v>1</v>
      </c>
      <c r="B33" s="15"/>
      <c r="C33" s="72"/>
      <c r="D33" s="72"/>
      <c r="E33" s="72">
        <f>ROUNDDOWN(IF(F33&gt;1000000,1000000*0.1021+(F33-1000000)*0.2042,F33*0.1021),0)</f>
        <v>0</v>
      </c>
      <c r="F33" s="72">
        <f>ROUNDDOWN(IF(C33&gt;897900,897900/0.8979+(C33-897900)/0.7958,C33/0.8979),0)</f>
        <v>0</v>
      </c>
      <c r="G33" s="73"/>
      <c r="H33" s="68">
        <f>F33*G33</f>
        <v>0</v>
      </c>
      <c r="I33" s="69"/>
    </row>
    <row r="34" spans="1:9" ht="24" customHeight="1" x14ac:dyDescent="0.15">
      <c r="A34" s="70"/>
      <c r="B34" s="71"/>
      <c r="C34" s="72"/>
      <c r="D34" s="72"/>
      <c r="E34" s="72"/>
      <c r="F34" s="72"/>
      <c r="G34" s="73"/>
      <c r="H34" s="68"/>
      <c r="I34" s="69"/>
    </row>
    <row r="35" spans="1:9" ht="21" customHeight="1" x14ac:dyDescent="0.15">
      <c r="A35" s="13" t="s">
        <v>1</v>
      </c>
      <c r="B35" s="15"/>
      <c r="C35" s="72"/>
      <c r="D35" s="72"/>
      <c r="E35" s="72">
        <f>ROUNDDOWN(IF(F35&gt;1000000,1000000*0.1021+(F35-1000000)*0.2042,F35*0.1021),0)</f>
        <v>0</v>
      </c>
      <c r="F35" s="72">
        <f>ROUNDDOWN(IF(C35&gt;897900,897900/0.8979+(C35-897900)/0.7958,C35/0.8979),0)</f>
        <v>0</v>
      </c>
      <c r="G35" s="73"/>
      <c r="H35" s="68">
        <f>F35*G35</f>
        <v>0</v>
      </c>
      <c r="I35" s="69"/>
    </row>
    <row r="36" spans="1:9" ht="30" customHeight="1" x14ac:dyDescent="0.15">
      <c r="A36" s="70"/>
      <c r="B36" s="71"/>
      <c r="C36" s="72"/>
      <c r="D36" s="72"/>
      <c r="E36" s="72"/>
      <c r="F36" s="72"/>
      <c r="G36" s="73"/>
      <c r="H36" s="68"/>
      <c r="I36" s="69"/>
    </row>
    <row r="37" spans="1:9" ht="21" customHeight="1" x14ac:dyDescent="0.15">
      <c r="A37" s="13" t="s">
        <v>1</v>
      </c>
      <c r="B37" s="15"/>
      <c r="C37" s="72"/>
      <c r="D37" s="72"/>
      <c r="E37" s="72">
        <f>ROUNDDOWN(IF(F37&gt;1000000,1000000*0.1021+(F37-1000000)*0.2042,F37*0.1021),0)</f>
        <v>0</v>
      </c>
      <c r="F37" s="72">
        <f>ROUNDDOWN(IF(C37&gt;897900,897900/0.8979+(C37-897900)/0.7958,C37/0.8979),0)</f>
        <v>0</v>
      </c>
      <c r="G37" s="73"/>
      <c r="H37" s="68">
        <f>F37*G37</f>
        <v>0</v>
      </c>
      <c r="I37" s="69"/>
    </row>
    <row r="38" spans="1:9" ht="30" customHeight="1" x14ac:dyDescent="0.15">
      <c r="A38" s="70"/>
      <c r="B38" s="71"/>
      <c r="C38" s="72"/>
      <c r="D38" s="72"/>
      <c r="E38" s="72"/>
      <c r="F38" s="72"/>
      <c r="G38" s="73"/>
      <c r="H38" s="68"/>
      <c r="I38" s="69"/>
    </row>
    <row r="39" spans="1:9" ht="21" customHeight="1" x14ac:dyDescent="0.15">
      <c r="A39" s="13" t="s">
        <v>1</v>
      </c>
      <c r="B39" s="15"/>
      <c r="C39" s="72"/>
      <c r="D39" s="72"/>
      <c r="E39" s="72">
        <f>ROUNDDOWN(IF(F39&gt;1000000,1000000*0.1021+(F39-1000000)*0.2042,F39*0.1021),0)</f>
        <v>0</v>
      </c>
      <c r="F39" s="72">
        <f>ROUNDDOWN(IF(C39&gt;897900,897900/0.8979+(C39-897900)/0.7958,C39/0.8979),0)</f>
        <v>0</v>
      </c>
      <c r="G39" s="73"/>
      <c r="H39" s="68">
        <f>F39*G39</f>
        <v>0</v>
      </c>
      <c r="I39" s="69"/>
    </row>
    <row r="40" spans="1:9" ht="29.25" customHeight="1" x14ac:dyDescent="0.15">
      <c r="A40" s="70"/>
      <c r="B40" s="71"/>
      <c r="C40" s="72"/>
      <c r="D40" s="72"/>
      <c r="E40" s="72"/>
      <c r="F40" s="72"/>
      <c r="G40" s="73"/>
      <c r="H40" s="68"/>
      <c r="I40" s="69"/>
    </row>
    <row r="41" spans="1:9" ht="21" customHeight="1" x14ac:dyDescent="0.15">
      <c r="A41" s="13" t="s">
        <v>1</v>
      </c>
      <c r="B41" s="15"/>
      <c r="C41" s="72"/>
      <c r="D41" s="72"/>
      <c r="E41" s="72">
        <f>ROUNDDOWN(IF(F41&gt;1000000,1000000*0.1021+(F41-1000000)*0.2042,F41*0.1021),0)</f>
        <v>0</v>
      </c>
      <c r="F41" s="72">
        <f>ROUNDDOWN(IF(C41&gt;897900,897900/0.8979+(C41-897900)/0.7958,C41/0.8979),0)</f>
        <v>0</v>
      </c>
      <c r="G41" s="73"/>
      <c r="H41" s="68">
        <f>F41*G41</f>
        <v>0</v>
      </c>
      <c r="I41" s="69"/>
    </row>
    <row r="42" spans="1:9" ht="27.75" customHeight="1" thickBot="1" x14ac:dyDescent="0.2">
      <c r="A42" s="70"/>
      <c r="B42" s="71"/>
      <c r="C42" s="72"/>
      <c r="D42" s="72"/>
      <c r="E42" s="72"/>
      <c r="F42" s="72"/>
      <c r="G42" s="73"/>
      <c r="H42" s="68"/>
      <c r="I42" s="69"/>
    </row>
    <row r="43" spans="1:9" ht="17.25" customHeight="1" x14ac:dyDescent="0.15">
      <c r="A43" s="106" t="s">
        <v>17</v>
      </c>
      <c r="B43" s="107"/>
      <c r="C43" s="107"/>
      <c r="D43" s="108"/>
      <c r="E43" s="96" t="s">
        <v>16</v>
      </c>
      <c r="F43" s="97"/>
      <c r="G43" s="98"/>
      <c r="H43" s="102">
        <f>SUM(H23:I42)</f>
        <v>0</v>
      </c>
      <c r="I43" s="103"/>
    </row>
    <row r="44" spans="1:9" ht="21" customHeight="1" x14ac:dyDescent="0.15">
      <c r="A44" s="109"/>
      <c r="B44" s="110"/>
      <c r="C44" s="110"/>
      <c r="D44" s="111"/>
      <c r="E44" s="99"/>
      <c r="F44" s="100"/>
      <c r="G44" s="101"/>
      <c r="H44" s="104"/>
      <c r="I44" s="105"/>
    </row>
    <row r="45" spans="1:9" ht="26.25" customHeight="1" thickBot="1" x14ac:dyDescent="0.2">
      <c r="A45" s="109"/>
      <c r="B45" s="110"/>
      <c r="C45" s="110"/>
      <c r="D45" s="111"/>
      <c r="E45" s="85" t="s">
        <v>39</v>
      </c>
      <c r="F45" s="86"/>
      <c r="G45" s="87"/>
      <c r="H45" s="74">
        <f>H21</f>
        <v>200464</v>
      </c>
      <c r="I45" s="75"/>
    </row>
    <row r="46" spans="1:9" ht="16.5" customHeight="1" thickTop="1" x14ac:dyDescent="0.15">
      <c r="A46" s="109"/>
      <c r="B46" s="110"/>
      <c r="C46" s="110"/>
      <c r="D46" s="111"/>
      <c r="E46" s="76" t="s">
        <v>41</v>
      </c>
      <c r="F46" s="77"/>
      <c r="G46" s="78"/>
      <c r="H46" s="88">
        <f>ROUNDUP(H43,-3)</f>
        <v>0</v>
      </c>
      <c r="I46" s="89"/>
    </row>
    <row r="47" spans="1:9" ht="21" customHeight="1" x14ac:dyDescent="0.15">
      <c r="A47" s="109"/>
      <c r="B47" s="110"/>
      <c r="C47" s="110"/>
      <c r="D47" s="111"/>
      <c r="E47" s="79"/>
      <c r="F47" s="80"/>
      <c r="G47" s="81"/>
      <c r="H47" s="90"/>
      <c r="I47" s="91"/>
    </row>
    <row r="48" spans="1:9" ht="60" customHeight="1" thickBot="1" x14ac:dyDescent="0.2">
      <c r="A48" s="112"/>
      <c r="B48" s="113"/>
      <c r="C48" s="113"/>
      <c r="D48" s="114"/>
      <c r="E48" s="82" t="s">
        <v>40</v>
      </c>
      <c r="F48" s="83"/>
      <c r="G48" s="84"/>
      <c r="H48" s="92">
        <v>199000</v>
      </c>
      <c r="I48" s="93"/>
    </row>
  </sheetData>
  <sheetProtection insertRows="0" deleteRows="0"/>
  <mergeCells count="84">
    <mergeCell ref="A1:I1"/>
    <mergeCell ref="A42:B42"/>
    <mergeCell ref="E43:G44"/>
    <mergeCell ref="H43:I44"/>
    <mergeCell ref="C41:D42"/>
    <mergeCell ref="E41:E42"/>
    <mergeCell ref="F41:F42"/>
    <mergeCell ref="G41:G42"/>
    <mergeCell ref="H41:I42"/>
    <mergeCell ref="C39:D40"/>
    <mergeCell ref="E39:E40"/>
    <mergeCell ref="F39:F40"/>
    <mergeCell ref="G39:G40"/>
    <mergeCell ref="H39:I40"/>
    <mergeCell ref="A43:D43"/>
    <mergeCell ref="A44:D48"/>
    <mergeCell ref="H45:I45"/>
    <mergeCell ref="E46:G47"/>
    <mergeCell ref="E48:G48"/>
    <mergeCell ref="E45:G45"/>
    <mergeCell ref="H46:I47"/>
    <mergeCell ref="H48:I48"/>
    <mergeCell ref="A40:B40"/>
    <mergeCell ref="C35:D36"/>
    <mergeCell ref="E35:E36"/>
    <mergeCell ref="F35:F36"/>
    <mergeCell ref="G35:G36"/>
    <mergeCell ref="A36:B36"/>
    <mergeCell ref="C37:D38"/>
    <mergeCell ref="E37:E38"/>
    <mergeCell ref="F37:F38"/>
    <mergeCell ref="A38:B38"/>
    <mergeCell ref="E33:E34"/>
    <mergeCell ref="F33:F34"/>
    <mergeCell ref="G33:G34"/>
    <mergeCell ref="H33:I34"/>
    <mergeCell ref="G37:G38"/>
    <mergeCell ref="H37:I38"/>
    <mergeCell ref="H35:I36"/>
    <mergeCell ref="G27:G28"/>
    <mergeCell ref="H27:I28"/>
    <mergeCell ref="H31:I32"/>
    <mergeCell ref="A32:B32"/>
    <mergeCell ref="A34:B34"/>
    <mergeCell ref="C29:D30"/>
    <mergeCell ref="E29:E30"/>
    <mergeCell ref="F29:F30"/>
    <mergeCell ref="G29:G30"/>
    <mergeCell ref="H29:I30"/>
    <mergeCell ref="A30:B30"/>
    <mergeCell ref="C31:D32"/>
    <mergeCell ref="E31:E32"/>
    <mergeCell ref="F31:F32"/>
    <mergeCell ref="G31:G32"/>
    <mergeCell ref="C33:D34"/>
    <mergeCell ref="H25:I26"/>
    <mergeCell ref="A26:B26"/>
    <mergeCell ref="A28:B28"/>
    <mergeCell ref="C23:D24"/>
    <mergeCell ref="E23:E24"/>
    <mergeCell ref="F23:F24"/>
    <mergeCell ref="G23:G24"/>
    <mergeCell ref="H23:I24"/>
    <mergeCell ref="A24:B24"/>
    <mergeCell ref="C25:D26"/>
    <mergeCell ref="E25:E26"/>
    <mergeCell ref="F25:F26"/>
    <mergeCell ref="G25:G26"/>
    <mergeCell ref="C27:D28"/>
    <mergeCell ref="E27:E28"/>
    <mergeCell ref="F27:F28"/>
    <mergeCell ref="B11:I11"/>
    <mergeCell ref="B12:I12"/>
    <mergeCell ref="A18:I18"/>
    <mergeCell ref="A19:B20"/>
    <mergeCell ref="E19:E20"/>
    <mergeCell ref="H19:I20"/>
    <mergeCell ref="G21:G22"/>
    <mergeCell ref="H21:I22"/>
    <mergeCell ref="A22:B22"/>
    <mergeCell ref="C19:D20"/>
    <mergeCell ref="C21:D22"/>
    <mergeCell ref="E21:E22"/>
    <mergeCell ref="F21:F22"/>
  </mergeCells>
  <phoneticPr fontId="3"/>
  <dataValidations count="3">
    <dataValidation imeMode="halfKatakana" allowBlank="1" showInputMessage="1" showErrorMessage="1" sqref="B23 B25 B27 B29 B31 B33 B35 B37 B39 B41" xr:uid="{00000000-0002-0000-0000-000000000000}"/>
    <dataValidation type="whole" errorStyle="warning" operator="lessThanOrEqual" allowBlank="1" showInputMessage="1" showErrorMessage="1" promptTitle="20" sqref="H43:H45 I43:I44" xr:uid="{00000000-0002-0000-0000-000001000000}">
      <formula1>200000</formula1>
    </dataValidation>
    <dataValidation type="whole" operator="lessThanOrEqual" allowBlank="1" showInputMessage="1" showErrorMessage="1" sqref="G23:G42" xr:uid="{00000000-0002-0000-0000-000002000000}">
      <formula1>10</formula1>
    </dataValidation>
  </dataValidations>
  <printOptions horizontalCentered="1" verticalCentered="1"/>
  <pageMargins left="0.23622047244094491" right="0.23622047244094491" top="0.35433070866141736" bottom="0" header="0.31496062992125984" footer="0.31496062992125984"/>
  <pageSetup paperSize="9" scale="74" orientation="portrait" r:id="rId1"/>
  <headerFooter>
    <oddHeader>&amp;R&amp;9＊データ入力して出力。〔フォントサイズ10.5。書式は崩さないこと〕</oddHead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B27" sqref="B27:B30"/>
    </sheetView>
  </sheetViews>
  <sheetFormatPr defaultColWidth="9" defaultRowHeight="15.75" x14ac:dyDescent="0.15"/>
  <cols>
    <col min="1" max="1" width="9" style="1"/>
    <col min="2" max="2" width="15.875" style="1" customWidth="1"/>
    <col min="3" max="3" width="9" style="1"/>
    <col min="4" max="4" width="10.5" style="1" customWidth="1"/>
    <col min="5" max="5" width="9" style="1"/>
    <col min="6" max="6" width="15" style="1" customWidth="1"/>
    <col min="7" max="16384" width="9" style="1"/>
  </cols>
  <sheetData>
    <row r="1" spans="1:7" ht="16.5" x14ac:dyDescent="0.15">
      <c r="A1" s="17" t="s">
        <v>28</v>
      </c>
      <c r="B1" s="18"/>
      <c r="C1" s="19"/>
      <c r="D1" s="20"/>
      <c r="E1" s="19"/>
      <c r="F1" s="18"/>
      <c r="G1" s="18"/>
    </row>
    <row r="2" spans="1:7" ht="26.25" customHeight="1" x14ac:dyDescent="0.15">
      <c r="A2" s="17" t="s">
        <v>31</v>
      </c>
      <c r="B2" s="18"/>
      <c r="C2" s="19"/>
      <c r="D2" s="20"/>
      <c r="E2" s="19"/>
      <c r="F2" s="18"/>
      <c r="G2" s="18"/>
    </row>
    <row r="3" spans="1:7" s="31" customFormat="1" ht="16.5" x14ac:dyDescent="0.15">
      <c r="A3" s="32"/>
      <c r="B3" s="33" t="s">
        <v>29</v>
      </c>
      <c r="C3" s="34"/>
      <c r="D3" s="36" t="s">
        <v>30</v>
      </c>
      <c r="E3" s="34"/>
      <c r="F3" s="21" t="s">
        <v>37</v>
      </c>
      <c r="G3" s="35"/>
    </row>
    <row r="4" spans="1:7" s="31" customFormat="1" ht="22.5" customHeight="1" x14ac:dyDescent="0.15">
      <c r="A4" s="32"/>
      <c r="B4" s="25"/>
      <c r="C4" s="21" t="s">
        <v>22</v>
      </c>
      <c r="D4" s="37">
        <f>ROUNDDOWN(IF(B4&gt;1000000,1000000*0.1021+(B4-1000000)*0.2042,B4*0.1021),0)</f>
        <v>0</v>
      </c>
      <c r="E4" s="21" t="s">
        <v>23</v>
      </c>
      <c r="F4" s="22">
        <f>B4-D4</f>
        <v>0</v>
      </c>
      <c r="G4" s="17"/>
    </row>
    <row r="5" spans="1:7" ht="16.5" x14ac:dyDescent="0.15">
      <c r="A5" s="23"/>
      <c r="B5" s="27"/>
      <c r="C5" s="22"/>
      <c r="D5" s="26"/>
      <c r="E5" s="22"/>
      <c r="F5" s="22"/>
      <c r="G5" s="24"/>
    </row>
    <row r="6" spans="1:7" ht="28.5" customHeight="1" x14ac:dyDescent="0.15">
      <c r="A6" s="31" t="s">
        <v>38</v>
      </c>
      <c r="B6" s="28"/>
      <c r="C6" s="28"/>
      <c r="D6" s="28"/>
      <c r="E6" s="28"/>
      <c r="F6" s="28"/>
    </row>
    <row r="7" spans="1:7" x14ac:dyDescent="0.15">
      <c r="B7" s="28" t="s">
        <v>32</v>
      </c>
      <c r="C7" s="28"/>
      <c r="D7" s="28" t="s">
        <v>35</v>
      </c>
      <c r="E7" s="28"/>
      <c r="F7" s="28" t="s">
        <v>36</v>
      </c>
    </row>
    <row r="8" spans="1:7" ht="22.5" customHeight="1" x14ac:dyDescent="0.15">
      <c r="B8" s="30">
        <v>50000</v>
      </c>
      <c r="C8" s="28" t="s">
        <v>33</v>
      </c>
      <c r="D8" s="29">
        <v>5105</v>
      </c>
      <c r="E8" s="28" t="s">
        <v>34</v>
      </c>
      <c r="F8" s="29">
        <v>44895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指導者</vt:lpstr>
      <vt:lpstr>諸税計算シート</vt:lpstr>
      <vt:lpstr>指導者!Print_Area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河合 牧</cp:lastModifiedBy>
  <cp:lastPrinted>2021-09-10T05:20:59Z</cp:lastPrinted>
  <dcterms:created xsi:type="dcterms:W3CDTF">2019-03-21T04:21:52Z</dcterms:created>
  <dcterms:modified xsi:type="dcterms:W3CDTF">2024-04-16T08:21:11Z</dcterms:modified>
</cp:coreProperties>
</file>